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9440" windowHeight="11760" activeTab="0"/>
  </bookViews>
  <sheets>
    <sheet name="цена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<sst xmlns="http://schemas.openxmlformats.org/spreadsheetml/2006/main" count="109" uniqueCount="80">
  <si>
    <t>Цены на прием лома цветных металлов</t>
  </si>
  <si>
    <t>Наименование мат-ла</t>
  </si>
  <si>
    <t>Цена, руб./кг. до 100 кг</t>
  </si>
  <si>
    <t>Лом меди</t>
  </si>
  <si>
    <t>Лом меди блестяшка (электротех)</t>
  </si>
  <si>
    <t>Медесодержащая стружка</t>
  </si>
  <si>
    <t>Медесодержащие радиаторы</t>
  </si>
  <si>
    <t>Лом алюминия АД31(профиль)</t>
  </si>
  <si>
    <t>Лом латуни</t>
  </si>
  <si>
    <t>Латунная стружка</t>
  </si>
  <si>
    <t>Латунные радиаторы</t>
  </si>
  <si>
    <t>Лом бронзы</t>
  </si>
  <si>
    <t>Лом алюминия банки</t>
  </si>
  <si>
    <t xml:space="preserve">ЦЕНЫ ПРЕДСТАВЛЕНЫ НА САЙТЕ WWW.RUSSMET.COM ЛИБО ПРЕДОСТАВЛЯЮТСЯ ПО ЗАПРОСУ - </t>
  </si>
  <si>
    <t>Лом алюминия электротехнический</t>
  </si>
  <si>
    <t>договорн</t>
  </si>
  <si>
    <t>Лом меди кусок</t>
  </si>
  <si>
    <t>Лом меди в кабеле</t>
  </si>
  <si>
    <t>Лом алюминия в кабеле</t>
  </si>
  <si>
    <t>Лом электродвигателей</t>
  </si>
  <si>
    <t>Нирезист</t>
  </si>
  <si>
    <t>Цена, руб./кг. от 1 тн</t>
  </si>
  <si>
    <t>Цена, руб./кг. от 300 кг до 1 тн</t>
  </si>
  <si>
    <t>Цена, руб./кг. от 100 кг до 300 кг</t>
  </si>
  <si>
    <t xml:space="preserve">Цена, руб./кг. от 2 тн </t>
  </si>
  <si>
    <t>Свинец С2-С3. Кабельная оболочка (A-I)</t>
  </si>
  <si>
    <t>+7 812 454-67-42, +7 905 225-11-61</t>
  </si>
  <si>
    <t>При превышении никеля более 11% от базы</t>
  </si>
  <si>
    <t>доплата за каждый процент превышения никеля</t>
  </si>
  <si>
    <t>Нержавеющая стружка с содержанием никеля 10% и более</t>
  </si>
  <si>
    <t>Лом алюминия бессортовой (смешанный)</t>
  </si>
  <si>
    <t>Лом алюминия картерный (моторка)</t>
  </si>
  <si>
    <t>Лом алюминия пищевой (пищевка)</t>
  </si>
  <si>
    <t xml:space="preserve">Кол-во тонн </t>
  </si>
  <si>
    <t>Цена, руб./кг. от 101кг до 1000 кг</t>
  </si>
  <si>
    <t>Цена, руб./кг. от 1000кг до 10 тн</t>
  </si>
  <si>
    <t>Цена, руб./кг. от 10 тн до 25 тн</t>
  </si>
  <si>
    <t>Цена, руб./кг. от 25 тн</t>
  </si>
  <si>
    <t>Негабаритный материал – минус 2000 руб/тн.</t>
  </si>
  <si>
    <t>Цена руб/тн</t>
  </si>
  <si>
    <t>Никель - 3%</t>
  </si>
  <si>
    <t>Никель - 4%</t>
  </si>
  <si>
    <t>Никель - 5%</t>
  </si>
  <si>
    <t>Лом черных металлов Б4 и другие</t>
  </si>
  <si>
    <t>Лом черных металлов Б27 и другие</t>
  </si>
  <si>
    <t>Лом черных металлов Б25,Б27,Б47 и другие</t>
  </si>
  <si>
    <t>Лом черных металлов Б25,Б32 и другие</t>
  </si>
  <si>
    <t>Лом черных металлов Б4,Б5,Б6,Б7,Б14,Б38,Б52,Б54 и другие</t>
  </si>
  <si>
    <t>Никель - 4%. Хром от 12%</t>
  </si>
  <si>
    <t>Описание товара, содержание никеля в ломе</t>
  </si>
  <si>
    <t>Никель - 3%. Хром от 12%</t>
  </si>
  <si>
    <t>Никель - 5%. Хром от 12%</t>
  </si>
  <si>
    <t>Цены, указанные выше, установлены для безналичного расчета за материал в габарите согласно ГОСТ</t>
  </si>
  <si>
    <t>Возможны расчеты в наличной и безналичной формах</t>
  </si>
  <si>
    <t>Марки сталей согласно ГОСТ 2787-75 "МЕТАЛЛЫ ЧЕРНЫЕ ВТОРИЧНЫЕ". См. раздел "Справочник"</t>
  </si>
  <si>
    <t>Возможен самовывоз материала собственным транспортом, устанавливаем контейнеры.</t>
  </si>
  <si>
    <t>Лом алюминия АМГ</t>
  </si>
  <si>
    <t>Цены на прием лома нержавеющих (легированных) сталей</t>
  </si>
  <si>
    <t>ЛАТУНЬ</t>
  </si>
  <si>
    <t>БРОНЗА</t>
  </si>
  <si>
    <t>АЛЮМИНИЙ</t>
  </si>
  <si>
    <t>СВИНЕЦ</t>
  </si>
  <si>
    <t>ЦИНК (ЦАМ)</t>
  </si>
  <si>
    <t>Цинк Ц1 Ц0 (Только ГОСТ)</t>
  </si>
  <si>
    <t>Лом цинка</t>
  </si>
  <si>
    <t>ЦАМ Цинковый сплав с Al. карбюраторный лом</t>
  </si>
  <si>
    <t>Нержавейка: Б26, прочие марки стали(никель 9,8-11%)</t>
  </si>
  <si>
    <t>Нержавейка: Б26, прочие марки стали(никель 9-9,7%)</t>
  </si>
  <si>
    <t>Нержавейка: Б26, прочие марки стали(никель 8-8,9%)</t>
  </si>
  <si>
    <t>Лом Б55 (нержавейка с Мо, Ni12% - Mo2% - Cr17%)</t>
  </si>
  <si>
    <t>Минус 25% от стоимости нержавейки/тн. Свыше 18 тн цена договорная</t>
  </si>
  <si>
    <t>Лом высоколегированных сталей, лом нихрома (содержание никеля 30%-99%), жаропрочный лом</t>
  </si>
  <si>
    <t>Лом черных металлов 3АБ</t>
  </si>
  <si>
    <t>Стальной кусковой лом - габаритные размеры не более 1500х500х500мм, вес куска не более 600 кг и не менее 1 кг. Толщина металла не менее 8 мм.</t>
  </si>
  <si>
    <t>3600 руб за процент никеля</t>
  </si>
  <si>
    <t>16,2 руб/кг, оплата по метвыходу</t>
  </si>
  <si>
    <t>154 700 руб/тн, оплата по метвыходу</t>
  </si>
  <si>
    <t>8,8руб/кг</t>
  </si>
  <si>
    <t>Цены, указанные выше, установлены для безналичного расчета за материал согласно ГОСТ</t>
  </si>
  <si>
    <t>ООО "СЕВЕРО-ЗАПАД ВТОРМЕТ"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</si>
</sst>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0.0"/>
    <numFmt numFmtId="173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20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</font>
    <font>
      <b/>
      <sz val="20"/>
      <color theme="1"/>
      <name val="Calibri"/>
      <family val="2"/>
    </font>
    <font>
      <sz val="10.5"/>
      <color theme="1"/>
      <name val="Calibri"/>
      <family val="2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hidden="1"/>
    </xf>
    <xf numFmtId="1" fontId="0" fillId="33" borderId="1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0" fillId="19" borderId="10" xfId="0" applyFont="1" applyFill="1" applyBorder="1" applyAlignment="1" applyProtection="1">
      <alignment horizontal="center" vertical="center"/>
      <protection hidden="1"/>
    </xf>
    <xf numFmtId="0" fontId="40" fillId="19" borderId="10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30" fillId="19" borderId="1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Alignment="1" applyProtection="1">
      <alignment horizontal="center"/>
      <protection hidden="1"/>
    </xf>
    <xf numFmtId="0" fontId="0" fillId="7" borderId="10" xfId="0" applyFill="1" applyBorder="1" applyAlignment="1" applyProtection="1">
      <alignment/>
      <protection hidden="1"/>
    </xf>
    <xf numFmtId="172" fontId="0" fillId="7" borderId="10" xfId="0" applyNumberFormat="1" applyFill="1" applyBorder="1" applyAlignment="1" applyProtection="1">
      <alignment/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30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7" fillId="2" borderId="0" xfId="0" applyFont="1" applyFill="1" applyAlignment="1" applyProtection="1">
      <alignment/>
      <protection hidden="1"/>
    </xf>
    <xf numFmtId="49" fontId="30" fillId="2" borderId="0" xfId="0" applyNumberFormat="1" applyFont="1" applyFill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/>
      <protection hidden="1"/>
    </xf>
    <xf numFmtId="1" fontId="0" fillId="7" borderId="10" xfId="0" applyNumberFormat="1" applyFill="1" applyBorder="1" applyAlignment="1" applyProtection="1">
      <alignment horizontal="right"/>
      <protection hidden="1"/>
    </xf>
    <xf numFmtId="172" fontId="0" fillId="33" borderId="1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1" fontId="0" fillId="33" borderId="10" xfId="0" applyNumberForma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42" fillId="33" borderId="10" xfId="0" applyFont="1" applyFill="1" applyBorder="1" applyAlignment="1" applyProtection="1">
      <alignment wrapText="1"/>
      <protection hidden="1"/>
    </xf>
    <xf numFmtId="0" fontId="42" fillId="33" borderId="10" xfId="0" applyFont="1" applyFill="1" applyBorder="1" applyAlignment="1" applyProtection="1">
      <alignment horizontal="left" vertical="center" wrapText="1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3" fontId="0" fillId="33" borderId="10" xfId="0" applyNumberFormat="1" applyFill="1" applyBorder="1" applyAlignment="1" applyProtection="1">
      <alignment horizontal="center" vertical="center" wrapText="1"/>
      <protection hidden="1"/>
    </xf>
    <xf numFmtId="172" fontId="0" fillId="7" borderId="10" xfId="0" applyNumberFormat="1" applyFill="1" applyBorder="1" applyAlignment="1" applyProtection="1">
      <alignment horizontal="right"/>
      <protection hidden="1"/>
    </xf>
    <xf numFmtId="173" fontId="43" fillId="0" borderId="0" xfId="0" applyNumberFormat="1" applyFont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0" fillId="7" borderId="12" xfId="0" applyFill="1" applyBorder="1" applyAlignment="1" applyProtection="1">
      <alignment horizontal="center"/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14" xfId="0" applyFill="1" applyBorder="1" applyAlignment="1" applyProtection="1">
      <alignment horizontal="center"/>
      <protection hidden="1"/>
    </xf>
    <xf numFmtId="0" fontId="30" fillId="0" borderId="12" xfId="0" applyFont="1" applyFill="1" applyBorder="1" applyAlignment="1" applyProtection="1">
      <alignment horizontal="center"/>
      <protection hidden="1"/>
    </xf>
    <xf numFmtId="0" fontId="30" fillId="0" borderId="13" xfId="0" applyFont="1" applyFill="1" applyBorder="1" applyAlignment="1" applyProtection="1">
      <alignment horizontal="center"/>
      <protection hidden="1"/>
    </xf>
    <xf numFmtId="0" fontId="30" fillId="0" borderId="14" xfId="0" applyFont="1" applyFill="1" applyBorder="1" applyAlignment="1" applyProtection="1">
      <alignment horizontal="center"/>
      <protection hidden="1"/>
    </xf>
    <xf numFmtId="0" fontId="30" fillId="0" borderId="15" xfId="0" applyFont="1" applyBorder="1" applyAlignment="1">
      <alignment horizontal="center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0" fontId="30" fillId="0" borderId="13" xfId="0" applyFont="1" applyFill="1" applyBorder="1" applyAlignment="1" applyProtection="1">
      <alignment horizontal="center" vertical="center"/>
      <protection hidden="1"/>
    </xf>
    <xf numFmtId="0" fontId="30" fillId="0" borderId="14" xfId="0" applyFont="1" applyFill="1" applyBorder="1" applyAlignment="1" applyProtection="1">
      <alignment horizontal="center" vertical="center"/>
      <protection hidden="1"/>
    </xf>
    <xf numFmtId="1" fontId="0" fillId="33" borderId="12" xfId="0" applyNumberFormat="1" applyFill="1" applyBorder="1" applyAlignment="1" applyProtection="1">
      <alignment horizontal="center" vertical="center"/>
      <protection hidden="1"/>
    </xf>
    <xf numFmtId="1" fontId="0" fillId="33" borderId="13" xfId="0" applyNumberFormat="1" applyFill="1" applyBorder="1" applyAlignment="1" applyProtection="1">
      <alignment horizontal="center" vertical="center"/>
      <protection hidden="1"/>
    </xf>
    <xf numFmtId="1" fontId="0" fillId="33" borderId="14" xfId="0" applyNumberForma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wrapText="1"/>
      <protection hidden="1"/>
    </xf>
    <xf numFmtId="0" fontId="0" fillId="33" borderId="13" xfId="0" applyFill="1" applyBorder="1" applyAlignment="1" applyProtection="1">
      <alignment horizontal="center" wrapText="1"/>
      <protection hidden="1"/>
    </xf>
    <xf numFmtId="0" fontId="0" fillId="33" borderId="14" xfId="0" applyFill="1" applyBorder="1" applyAlignment="1" applyProtection="1">
      <alignment horizontal="center" wrapText="1"/>
      <protection hidden="1"/>
    </xf>
    <xf numFmtId="0" fontId="30" fillId="19" borderId="12" xfId="0" applyFont="1" applyFill="1" applyBorder="1" applyAlignment="1" applyProtection="1">
      <alignment horizontal="center" vertical="center" wrapText="1"/>
      <protection hidden="1"/>
    </xf>
    <xf numFmtId="0" fontId="30" fillId="19" borderId="13" xfId="0" applyFont="1" applyFill="1" applyBorder="1" applyAlignment="1" applyProtection="1">
      <alignment horizontal="center" vertical="center" wrapText="1"/>
      <protection hidden="1"/>
    </xf>
    <xf numFmtId="0" fontId="30" fillId="19" borderId="14" xfId="0" applyFont="1" applyFill="1" applyBorder="1" applyAlignment="1" applyProtection="1">
      <alignment horizontal="center" vertical="center" wrapText="1"/>
      <protection hidden="1"/>
    </xf>
    <xf numFmtId="0" fontId="0" fillId="33" borderId="12" xfId="0" applyFill="1" applyBorder="1" applyAlignment="1" applyProtection="1">
      <alignment horizontal="center" vertical="center" wrapText="1"/>
      <protection hidden="1"/>
    </xf>
    <xf numFmtId="0" fontId="0" fillId="33" borderId="13" xfId="0" applyFill="1" applyBorder="1" applyAlignment="1" applyProtection="1">
      <alignment horizontal="center" vertical="center" wrapText="1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125" zoomScaleNormal="125" zoomScalePageLayoutView="0" workbookViewId="0" topLeftCell="A1">
      <selection activeCell="I7" sqref="I7"/>
    </sheetView>
  </sheetViews>
  <sheetFormatPr defaultColWidth="8.8515625" defaultRowHeight="15"/>
  <cols>
    <col min="1" max="1" width="50.7109375" style="1" customWidth="1"/>
    <col min="2" max="2" width="10.421875" style="1" customWidth="1"/>
    <col min="3" max="3" width="8.421875" style="1" customWidth="1"/>
    <col min="4" max="5" width="7.421875" style="1" customWidth="1"/>
    <col min="6" max="6" width="20.28125" style="1" customWidth="1"/>
    <col min="7" max="16384" width="8.8515625" style="1" customWidth="1"/>
  </cols>
  <sheetData>
    <row r="1" spans="1:6" ht="18.75">
      <c r="A1" s="21" t="s">
        <v>79</v>
      </c>
      <c r="B1" s="7"/>
      <c r="C1" s="38">
        <f ca="1">TODAY()</f>
        <v>41479</v>
      </c>
      <c r="D1" s="38"/>
      <c r="E1" s="7"/>
      <c r="F1" s="7"/>
    </row>
    <row r="2" spans="2:6" ht="15">
      <c r="B2" s="8"/>
      <c r="C2" s="8"/>
      <c r="D2" s="7"/>
      <c r="E2" s="7"/>
      <c r="F2" s="7"/>
    </row>
    <row r="3" spans="1:6" ht="15">
      <c r="A3" s="22" t="s">
        <v>13</v>
      </c>
      <c r="B3" s="23"/>
      <c r="C3" s="24"/>
      <c r="D3" s="23"/>
      <c r="E3" s="23"/>
      <c r="F3" s="23"/>
    </row>
    <row r="4" spans="1:6" ht="15">
      <c r="A4" s="25" t="s">
        <v>26</v>
      </c>
      <c r="B4" s="23"/>
      <c r="C4" s="21"/>
      <c r="D4" s="23"/>
      <c r="E4" s="23"/>
      <c r="F4" s="23"/>
    </row>
    <row r="5" spans="1:6" ht="15">
      <c r="A5" s="17"/>
      <c r="B5" s="9"/>
      <c r="C5" s="17"/>
      <c r="D5" s="9"/>
      <c r="E5" s="9"/>
      <c r="F5" s="9"/>
    </row>
    <row r="6" spans="1:7" ht="26.25">
      <c r="A6" s="39" t="s">
        <v>0</v>
      </c>
      <c r="B6" s="39"/>
      <c r="C6" s="39"/>
      <c r="D6" s="39"/>
      <c r="E6" s="39"/>
      <c r="F6" s="9"/>
      <c r="G6" s="2"/>
    </row>
    <row r="7" spans="1:6" ht="48">
      <c r="A7" s="10" t="s">
        <v>1</v>
      </c>
      <c r="B7" s="11" t="s">
        <v>2</v>
      </c>
      <c r="C7" s="11" t="s">
        <v>23</v>
      </c>
      <c r="D7" s="11" t="s">
        <v>22</v>
      </c>
      <c r="E7" s="11" t="s">
        <v>21</v>
      </c>
      <c r="F7" s="11" t="s">
        <v>24</v>
      </c>
    </row>
    <row r="8" spans="1:6" s="2" customFormat="1" ht="15">
      <c r="A8" s="43" t="s">
        <v>60</v>
      </c>
      <c r="B8" s="44"/>
      <c r="C8" s="44"/>
      <c r="D8" s="44"/>
      <c r="E8" s="44"/>
      <c r="F8" s="45"/>
    </row>
    <row r="9" spans="1:6" ht="15">
      <c r="A9" s="18" t="s">
        <v>30</v>
      </c>
      <c r="B9" s="19">
        <f>E9-2</f>
        <v>41.2</v>
      </c>
      <c r="C9" s="19">
        <f>E9</f>
        <v>43.2</v>
      </c>
      <c r="D9" s="19">
        <f>E9</f>
        <v>43.2</v>
      </c>
      <c r="E9" s="19">
        <v>43.2</v>
      </c>
      <c r="F9" s="20" t="s">
        <v>15</v>
      </c>
    </row>
    <row r="10" spans="1:6" ht="15">
      <c r="A10" s="18" t="s">
        <v>31</v>
      </c>
      <c r="B10" s="19">
        <f>B9</f>
        <v>41.2</v>
      </c>
      <c r="C10" s="19">
        <f>C9</f>
        <v>43.2</v>
      </c>
      <c r="D10" s="19">
        <f>D9</f>
        <v>43.2</v>
      </c>
      <c r="E10" s="19">
        <f>E9</f>
        <v>43.2</v>
      </c>
      <c r="F10" s="20" t="s">
        <v>15</v>
      </c>
    </row>
    <row r="11" spans="1:6" ht="15">
      <c r="A11" s="18" t="s">
        <v>32</v>
      </c>
      <c r="B11" s="19">
        <f>E11-3</f>
        <v>53.2</v>
      </c>
      <c r="C11" s="19">
        <f aca="true" t="shared" si="0" ref="C11:D15">D11</f>
        <v>56.2</v>
      </c>
      <c r="D11" s="19">
        <f t="shared" si="0"/>
        <v>56.2</v>
      </c>
      <c r="E11" s="19">
        <v>56.2</v>
      </c>
      <c r="F11" s="20" t="s">
        <v>15</v>
      </c>
    </row>
    <row r="12" spans="1:6" ht="15">
      <c r="A12" s="18" t="s">
        <v>7</v>
      </c>
      <c r="B12" s="19">
        <f>E12-2</f>
        <v>47.5</v>
      </c>
      <c r="C12" s="19">
        <f t="shared" si="0"/>
        <v>49.5</v>
      </c>
      <c r="D12" s="19">
        <f t="shared" si="0"/>
        <v>49.5</v>
      </c>
      <c r="E12" s="19">
        <v>49.5</v>
      </c>
      <c r="F12" s="20" t="s">
        <v>15</v>
      </c>
    </row>
    <row r="13" spans="1:6" ht="15">
      <c r="A13" s="18" t="s">
        <v>56</v>
      </c>
      <c r="B13" s="19">
        <f>E13-2</f>
        <v>45.9</v>
      </c>
      <c r="C13" s="19">
        <f t="shared" si="0"/>
        <v>47.9</v>
      </c>
      <c r="D13" s="19">
        <f t="shared" si="0"/>
        <v>47.9</v>
      </c>
      <c r="E13" s="19">
        <v>47.9</v>
      </c>
      <c r="F13" s="20" t="s">
        <v>15</v>
      </c>
    </row>
    <row r="14" spans="1:6" ht="15">
      <c r="A14" s="18" t="s">
        <v>14</v>
      </c>
      <c r="B14" s="19">
        <f>E14-3</f>
        <v>55.3</v>
      </c>
      <c r="C14" s="19">
        <f t="shared" si="0"/>
        <v>58.3</v>
      </c>
      <c r="D14" s="19">
        <f t="shared" si="0"/>
        <v>58.3</v>
      </c>
      <c r="E14" s="19">
        <v>58.3</v>
      </c>
      <c r="F14" s="20" t="s">
        <v>15</v>
      </c>
    </row>
    <row r="15" spans="1:6" ht="15">
      <c r="A15" s="18" t="s">
        <v>12</v>
      </c>
      <c r="B15" s="19">
        <f>E15-2</f>
        <v>35.5</v>
      </c>
      <c r="C15" s="19">
        <f t="shared" si="0"/>
        <v>37.5</v>
      </c>
      <c r="D15" s="19">
        <f t="shared" si="0"/>
        <v>37.5</v>
      </c>
      <c r="E15" s="19">
        <v>37.5</v>
      </c>
      <c r="F15" s="20" t="s">
        <v>15</v>
      </c>
    </row>
    <row r="16" spans="1:6" ht="15">
      <c r="A16" s="18" t="s">
        <v>18</v>
      </c>
      <c r="B16" s="40" t="s">
        <v>75</v>
      </c>
      <c r="C16" s="41"/>
      <c r="D16" s="41"/>
      <c r="E16" s="41"/>
      <c r="F16" s="42"/>
    </row>
    <row r="17" spans="1:6" ht="15">
      <c r="A17" s="43" t="s">
        <v>58</v>
      </c>
      <c r="B17" s="44"/>
      <c r="C17" s="44"/>
      <c r="D17" s="44"/>
      <c r="E17" s="44"/>
      <c r="F17" s="44"/>
    </row>
    <row r="18" spans="1:6" ht="15">
      <c r="A18" s="18" t="s">
        <v>8</v>
      </c>
      <c r="B18" s="19">
        <f>C18-5</f>
        <v>105.5</v>
      </c>
      <c r="C18" s="19">
        <f>E18</f>
        <v>110.5</v>
      </c>
      <c r="D18" s="19">
        <f>E18</f>
        <v>110.5</v>
      </c>
      <c r="E18" s="19">
        <v>110.5</v>
      </c>
      <c r="F18" s="20" t="s">
        <v>15</v>
      </c>
    </row>
    <row r="19" spans="1:6" ht="15">
      <c r="A19" s="18" t="s">
        <v>9</v>
      </c>
      <c r="B19" s="19">
        <f>E19-4</f>
        <v>89.925</v>
      </c>
      <c r="C19" s="19">
        <f>E19</f>
        <v>93.925</v>
      </c>
      <c r="D19" s="19">
        <f>E19</f>
        <v>93.925</v>
      </c>
      <c r="E19" s="19">
        <f>E18-E18/100*15</f>
        <v>93.925</v>
      </c>
      <c r="F19" s="20" t="s">
        <v>15</v>
      </c>
    </row>
    <row r="20" spans="1:6" ht="15">
      <c r="A20" s="18" t="s">
        <v>10</v>
      </c>
      <c r="B20" s="19">
        <f>C20-5</f>
        <v>105.5</v>
      </c>
      <c r="C20" s="19">
        <f>E20</f>
        <v>110.5</v>
      </c>
      <c r="D20" s="19">
        <f>E20</f>
        <v>110.5</v>
      </c>
      <c r="E20" s="19">
        <f>E18</f>
        <v>110.5</v>
      </c>
      <c r="F20" s="20" t="s">
        <v>15</v>
      </c>
    </row>
    <row r="21" spans="1:6" ht="15">
      <c r="A21" s="47"/>
      <c r="B21" s="48"/>
      <c r="C21" s="48"/>
      <c r="D21" s="48"/>
      <c r="E21" s="48"/>
      <c r="F21" s="49"/>
    </row>
    <row r="22" spans="1:6" ht="15">
      <c r="A22" s="18" t="s">
        <v>3</v>
      </c>
      <c r="B22" s="19">
        <f>E22</f>
        <v>179.7</v>
      </c>
      <c r="C22" s="19">
        <f>E22</f>
        <v>179.7</v>
      </c>
      <c r="D22" s="19">
        <f>E22</f>
        <v>179.7</v>
      </c>
      <c r="E22" s="19">
        <v>179.7</v>
      </c>
      <c r="F22" s="20" t="s">
        <v>15</v>
      </c>
    </row>
    <row r="23" spans="1:7" ht="15">
      <c r="A23" s="18" t="s">
        <v>16</v>
      </c>
      <c r="B23" s="19">
        <f>E23</f>
        <v>185.5</v>
      </c>
      <c r="C23" s="19">
        <f>E23</f>
        <v>185.5</v>
      </c>
      <c r="D23" s="19">
        <f>E23</f>
        <v>185.5</v>
      </c>
      <c r="E23" s="19">
        <v>185.5</v>
      </c>
      <c r="F23" s="20" t="s">
        <v>15</v>
      </c>
      <c r="G23" s="2"/>
    </row>
    <row r="24" spans="1:7" ht="15">
      <c r="A24" s="18" t="s">
        <v>4</v>
      </c>
      <c r="B24" s="19">
        <f>E24</f>
        <v>185.5</v>
      </c>
      <c r="C24" s="19">
        <f>E24</f>
        <v>185.5</v>
      </c>
      <c r="D24" s="19">
        <f>E24</f>
        <v>185.5</v>
      </c>
      <c r="E24" s="19">
        <f>E23</f>
        <v>185.5</v>
      </c>
      <c r="F24" s="20" t="s">
        <v>15</v>
      </c>
      <c r="G24" s="2"/>
    </row>
    <row r="25" spans="1:6" ht="15">
      <c r="A25" s="18" t="s">
        <v>5</v>
      </c>
      <c r="B25" s="19">
        <f>E25</f>
        <v>160</v>
      </c>
      <c r="C25" s="19">
        <f>E25</f>
        <v>160</v>
      </c>
      <c r="D25" s="19">
        <f>E25</f>
        <v>160</v>
      </c>
      <c r="E25" s="19">
        <v>160</v>
      </c>
      <c r="F25" s="20" t="s">
        <v>15</v>
      </c>
    </row>
    <row r="26" spans="1:6" ht="15">
      <c r="A26" s="18" t="s">
        <v>6</v>
      </c>
      <c r="B26" s="19">
        <f>E26</f>
        <v>160</v>
      </c>
      <c r="C26" s="19">
        <f>E26</f>
        <v>160</v>
      </c>
      <c r="D26" s="19">
        <f>E26</f>
        <v>160</v>
      </c>
      <c r="E26" s="19">
        <f>E25</f>
        <v>160</v>
      </c>
      <c r="F26" s="20" t="s">
        <v>15</v>
      </c>
    </row>
    <row r="27" spans="1:6" ht="15">
      <c r="A27" s="18" t="s">
        <v>17</v>
      </c>
      <c r="B27" s="40" t="s">
        <v>76</v>
      </c>
      <c r="C27" s="41"/>
      <c r="D27" s="41"/>
      <c r="E27" s="41"/>
      <c r="F27" s="42"/>
    </row>
    <row r="28" spans="1:6" ht="15">
      <c r="A28" s="18" t="s">
        <v>19</v>
      </c>
      <c r="B28" s="40" t="s">
        <v>77</v>
      </c>
      <c r="C28" s="41"/>
      <c r="D28" s="41"/>
      <c r="E28" s="41"/>
      <c r="F28" s="42"/>
    </row>
    <row r="29" spans="1:6" ht="15">
      <c r="A29" s="43" t="s">
        <v>59</v>
      </c>
      <c r="B29" s="44"/>
      <c r="C29" s="44"/>
      <c r="D29" s="44"/>
      <c r="E29" s="44"/>
      <c r="F29" s="45"/>
    </row>
    <row r="30" spans="1:6" ht="15">
      <c r="A30" s="18" t="s">
        <v>11</v>
      </c>
      <c r="B30" s="19">
        <f>E30*0.95</f>
        <v>100.41499999999999</v>
      </c>
      <c r="C30" s="19">
        <f>E30*0.975</f>
        <v>103.0575</v>
      </c>
      <c r="D30" s="19">
        <f>E30*0.99</f>
        <v>104.643</v>
      </c>
      <c r="E30" s="19">
        <v>105.7</v>
      </c>
      <c r="F30" s="20" t="s">
        <v>15</v>
      </c>
    </row>
    <row r="31" spans="1:6" ht="15">
      <c r="A31" s="43" t="s">
        <v>61</v>
      </c>
      <c r="B31" s="44"/>
      <c r="C31" s="44"/>
      <c r="D31" s="44"/>
      <c r="E31" s="44"/>
      <c r="F31" s="45"/>
    </row>
    <row r="32" spans="1:6" ht="15">
      <c r="A32" s="18" t="s">
        <v>25</v>
      </c>
      <c r="B32" s="19">
        <f>E32*0.72</f>
        <v>0</v>
      </c>
      <c r="C32" s="19">
        <f>E32*0.97</f>
        <v>0</v>
      </c>
      <c r="D32" s="19">
        <v>0</v>
      </c>
      <c r="E32" s="37">
        <v>0</v>
      </c>
      <c r="F32" s="20" t="s">
        <v>15</v>
      </c>
    </row>
    <row r="33" spans="1:6" ht="15">
      <c r="A33" s="46" t="s">
        <v>62</v>
      </c>
      <c r="B33" s="46"/>
      <c r="C33" s="46"/>
      <c r="D33" s="46"/>
      <c r="E33" s="46"/>
      <c r="F33" s="46"/>
    </row>
    <row r="34" spans="1:6" ht="15">
      <c r="A34" s="18" t="s">
        <v>63</v>
      </c>
      <c r="B34" s="26">
        <v>0</v>
      </c>
      <c r="C34" s="26">
        <v>0</v>
      </c>
      <c r="D34" s="26">
        <f>E34</f>
        <v>0</v>
      </c>
      <c r="E34" s="27">
        <v>0</v>
      </c>
      <c r="F34" s="20" t="s">
        <v>15</v>
      </c>
    </row>
    <row r="35" spans="1:6" ht="15">
      <c r="A35" s="18" t="s">
        <v>64</v>
      </c>
      <c r="B35" s="26">
        <v>0</v>
      </c>
      <c r="C35" s="26">
        <v>0</v>
      </c>
      <c r="D35" s="26">
        <f>E35</f>
        <v>0</v>
      </c>
      <c r="E35" s="27">
        <v>0</v>
      </c>
      <c r="F35" s="20" t="s">
        <v>15</v>
      </c>
    </row>
    <row r="36" spans="1:6" ht="15">
      <c r="A36" s="18" t="s">
        <v>65</v>
      </c>
      <c r="B36" s="26">
        <v>0</v>
      </c>
      <c r="C36" s="26">
        <v>0</v>
      </c>
      <c r="D36" s="26">
        <v>0</v>
      </c>
      <c r="E36" s="27">
        <v>0</v>
      </c>
      <c r="F36" s="20" t="s">
        <v>15</v>
      </c>
    </row>
    <row r="38" spans="1:6" ht="15">
      <c r="A38" s="1" t="s">
        <v>53</v>
      </c>
      <c r="B38" s="4"/>
      <c r="C38" s="4"/>
      <c r="D38" s="4"/>
      <c r="E38" s="4"/>
      <c r="F38" s="4"/>
    </row>
    <row r="39" spans="1:6" ht="15">
      <c r="A39" s="3" t="s">
        <v>78</v>
      </c>
      <c r="B39" s="4"/>
      <c r="C39" s="4"/>
      <c r="D39" s="4"/>
      <c r="E39" s="4"/>
      <c r="F39" s="4"/>
    </row>
    <row r="40" ht="27.75" customHeight="1"/>
    <row r="41" spans="1:6" ht="26.25">
      <c r="A41" s="13" t="s">
        <v>57</v>
      </c>
      <c r="B41" s="12"/>
      <c r="C41" s="7"/>
      <c r="D41" s="7"/>
      <c r="E41" s="7"/>
      <c r="F41" s="7"/>
    </row>
    <row r="42" spans="1:6" ht="73.5" customHeight="1">
      <c r="A42" s="10" t="s">
        <v>1</v>
      </c>
      <c r="B42" s="16" t="s">
        <v>2</v>
      </c>
      <c r="C42" s="16" t="s">
        <v>34</v>
      </c>
      <c r="D42" s="16" t="s">
        <v>35</v>
      </c>
      <c r="E42" s="16" t="s">
        <v>36</v>
      </c>
      <c r="F42" s="16" t="s">
        <v>37</v>
      </c>
    </row>
    <row r="43" spans="1:6" ht="15">
      <c r="A43" s="5" t="s">
        <v>66</v>
      </c>
      <c r="B43" s="28">
        <f>C43-2</f>
        <v>36</v>
      </c>
      <c r="C43" s="28">
        <f>E43</f>
        <v>38</v>
      </c>
      <c r="D43" s="28">
        <f>E43</f>
        <v>38</v>
      </c>
      <c r="E43" s="28">
        <v>38</v>
      </c>
      <c r="F43" s="29" t="s">
        <v>15</v>
      </c>
    </row>
    <row r="44" spans="1:6" ht="15">
      <c r="A44" s="5" t="s">
        <v>67</v>
      </c>
      <c r="B44" s="28">
        <f>B43*0.9</f>
        <v>32.4</v>
      </c>
      <c r="C44" s="28">
        <f>C43*0.9</f>
        <v>34.2</v>
      </c>
      <c r="D44" s="28">
        <f>D43*0.9</f>
        <v>34.2</v>
      </c>
      <c r="E44" s="28">
        <f>E43*0.9</f>
        <v>34.2</v>
      </c>
      <c r="F44" s="29" t="s">
        <v>15</v>
      </c>
    </row>
    <row r="45" spans="1:6" ht="15">
      <c r="A45" s="5" t="s">
        <v>68</v>
      </c>
      <c r="B45" s="28">
        <f>B43*0.8</f>
        <v>28.8</v>
      </c>
      <c r="C45" s="28">
        <f>C43*0.8</f>
        <v>30.400000000000002</v>
      </c>
      <c r="D45" s="28">
        <f>D43*0.8</f>
        <v>30.400000000000002</v>
      </c>
      <c r="E45" s="28">
        <f>E43*0.8</f>
        <v>30.400000000000002</v>
      </c>
      <c r="F45" s="29" t="s">
        <v>15</v>
      </c>
    </row>
    <row r="46" spans="1:6" ht="27.75" customHeight="1">
      <c r="A46" s="30" t="s">
        <v>27</v>
      </c>
      <c r="B46" s="50" t="s">
        <v>28</v>
      </c>
      <c r="C46" s="51"/>
      <c r="D46" s="51"/>
      <c r="E46" s="51"/>
      <c r="F46" s="52"/>
    </row>
    <row r="47" spans="1:6" s="2" customFormat="1" ht="15">
      <c r="A47" s="5" t="s">
        <v>69</v>
      </c>
      <c r="B47" s="6">
        <f>E47-9</f>
        <v>41</v>
      </c>
      <c r="C47" s="6">
        <f>E47-4</f>
        <v>46</v>
      </c>
      <c r="D47" s="6">
        <f>E47-3</f>
        <v>47</v>
      </c>
      <c r="E47" s="31">
        <v>50</v>
      </c>
      <c r="F47" s="29" t="s">
        <v>15</v>
      </c>
    </row>
    <row r="48" spans="1:6" s="2" customFormat="1" ht="15">
      <c r="A48" s="5" t="s">
        <v>20</v>
      </c>
      <c r="B48" s="28">
        <f>E48*0.84</f>
        <v>42.839999999999996</v>
      </c>
      <c r="C48" s="28">
        <f>E48*0.93</f>
        <v>47.43</v>
      </c>
      <c r="D48" s="28">
        <f>E48*0.98</f>
        <v>49.98</v>
      </c>
      <c r="E48" s="28">
        <v>51</v>
      </c>
      <c r="F48" s="29" t="s">
        <v>15</v>
      </c>
    </row>
    <row r="49" spans="1:6" s="2" customFormat="1" ht="27" customHeight="1">
      <c r="A49" s="32" t="s">
        <v>71</v>
      </c>
      <c r="B49" s="50" t="s">
        <v>74</v>
      </c>
      <c r="C49" s="51"/>
      <c r="D49" s="51"/>
      <c r="E49" s="51"/>
      <c r="F49" s="52"/>
    </row>
    <row r="50" spans="1:6" s="2" customFormat="1" ht="28.5" customHeight="1">
      <c r="A50" s="33" t="s">
        <v>29</v>
      </c>
      <c r="B50" s="53" t="s">
        <v>70</v>
      </c>
      <c r="C50" s="54"/>
      <c r="D50" s="54"/>
      <c r="E50" s="54"/>
      <c r="F50" s="55"/>
    </row>
    <row r="51" spans="1:6" s="2" customFormat="1" ht="28.5" customHeight="1">
      <c r="A51" s="14"/>
      <c r="B51" s="15"/>
      <c r="C51" s="15"/>
      <c r="D51" s="15"/>
      <c r="E51" s="15"/>
      <c r="F51" s="15"/>
    </row>
    <row r="52" spans="1:6" s="2" customFormat="1" ht="28.5" customHeight="1">
      <c r="A52" s="16" t="s">
        <v>1</v>
      </c>
      <c r="B52" s="56" t="s">
        <v>49</v>
      </c>
      <c r="C52" s="57"/>
      <c r="D52" s="58"/>
      <c r="E52" s="16" t="s">
        <v>33</v>
      </c>
      <c r="F52" s="16" t="s">
        <v>39</v>
      </c>
    </row>
    <row r="53" spans="1:6" s="2" customFormat="1" ht="90.75" customHeight="1">
      <c r="A53" s="34" t="s">
        <v>72</v>
      </c>
      <c r="B53" s="59" t="s">
        <v>73</v>
      </c>
      <c r="C53" s="60"/>
      <c r="D53" s="61"/>
      <c r="E53" s="35">
        <v>1</v>
      </c>
      <c r="F53" s="36">
        <v>2500</v>
      </c>
    </row>
    <row r="54" spans="1:6" s="2" customFormat="1" ht="28.5" customHeight="1">
      <c r="A54" s="34" t="s">
        <v>47</v>
      </c>
      <c r="B54" s="59" t="s">
        <v>40</v>
      </c>
      <c r="C54" s="60"/>
      <c r="D54" s="61"/>
      <c r="E54" s="35">
        <v>1</v>
      </c>
      <c r="F54" s="36">
        <v>5500</v>
      </c>
    </row>
    <row r="55" spans="1:6" s="2" customFormat="1" ht="28.5" customHeight="1">
      <c r="A55" s="34" t="s">
        <v>47</v>
      </c>
      <c r="B55" s="59" t="s">
        <v>41</v>
      </c>
      <c r="C55" s="60"/>
      <c r="D55" s="61"/>
      <c r="E55" s="35">
        <v>1</v>
      </c>
      <c r="F55" s="36">
        <v>8500</v>
      </c>
    </row>
    <row r="56" spans="1:7" ht="27.75" customHeight="1">
      <c r="A56" s="34" t="s">
        <v>43</v>
      </c>
      <c r="B56" s="59" t="s">
        <v>42</v>
      </c>
      <c r="C56" s="60"/>
      <c r="D56" s="61"/>
      <c r="E56" s="35">
        <v>1</v>
      </c>
      <c r="F56" s="36">
        <v>11000</v>
      </c>
      <c r="G56" s="4"/>
    </row>
    <row r="57" spans="1:7" ht="27.75" customHeight="1">
      <c r="A57" s="34" t="s">
        <v>46</v>
      </c>
      <c r="B57" s="59" t="s">
        <v>50</v>
      </c>
      <c r="C57" s="60"/>
      <c r="D57" s="61"/>
      <c r="E57" s="35">
        <v>1</v>
      </c>
      <c r="F57" s="36">
        <v>9500</v>
      </c>
      <c r="G57" s="4"/>
    </row>
    <row r="58" spans="1:7" ht="45" customHeight="1">
      <c r="A58" s="34" t="s">
        <v>45</v>
      </c>
      <c r="B58" s="59" t="s">
        <v>48</v>
      </c>
      <c r="C58" s="60"/>
      <c r="D58" s="61"/>
      <c r="E58" s="35">
        <v>1</v>
      </c>
      <c r="F58" s="36">
        <v>13000</v>
      </c>
      <c r="G58" s="4"/>
    </row>
    <row r="59" spans="1:7" ht="36" customHeight="1">
      <c r="A59" s="34" t="s">
        <v>44</v>
      </c>
      <c r="B59" s="59" t="s">
        <v>51</v>
      </c>
      <c r="C59" s="60"/>
      <c r="D59" s="61"/>
      <c r="E59" s="35">
        <v>1</v>
      </c>
      <c r="F59" s="36">
        <v>17000</v>
      </c>
      <c r="G59" s="4"/>
    </row>
    <row r="60" spans="5:6" ht="15">
      <c r="E60" s="4"/>
      <c r="F60" s="4"/>
    </row>
    <row r="61" spans="1:6" ht="15">
      <c r="A61" s="1" t="s">
        <v>53</v>
      </c>
      <c r="B61" s="4"/>
      <c r="C61" s="4"/>
      <c r="D61" s="4"/>
      <c r="E61" s="4"/>
      <c r="F61" s="4"/>
    </row>
    <row r="62" spans="1:6" ht="15">
      <c r="A62" s="3" t="s">
        <v>52</v>
      </c>
      <c r="B62" s="4"/>
      <c r="C62" s="4"/>
      <c r="D62" s="4"/>
      <c r="E62" s="4"/>
      <c r="F62" s="4"/>
    </row>
    <row r="63" spans="1:6" ht="15">
      <c r="A63" s="3" t="s">
        <v>38</v>
      </c>
      <c r="B63" s="4"/>
      <c r="C63" s="4"/>
      <c r="D63" s="4"/>
      <c r="E63" s="4"/>
      <c r="F63" s="4"/>
    </row>
    <row r="64" ht="15">
      <c r="A64" s="3" t="s">
        <v>54</v>
      </c>
    </row>
    <row r="65" ht="15">
      <c r="A65" s="3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B59:D59"/>
    <mergeCell ref="B53:D53"/>
    <mergeCell ref="B54:D54"/>
    <mergeCell ref="B55:D55"/>
    <mergeCell ref="B56:D56"/>
    <mergeCell ref="B58:D58"/>
    <mergeCell ref="B49:F49"/>
    <mergeCell ref="B50:F50"/>
    <mergeCell ref="B52:D52"/>
    <mergeCell ref="A31:F31"/>
    <mergeCell ref="B57:D57"/>
    <mergeCell ref="B28:F28"/>
    <mergeCell ref="B46:F46"/>
    <mergeCell ref="A29:F29"/>
    <mergeCell ref="C1:D1"/>
    <mergeCell ref="A6:E6"/>
    <mergeCell ref="B16:F16"/>
    <mergeCell ref="A17:F17"/>
    <mergeCell ref="A8:F8"/>
    <mergeCell ref="A33:F33"/>
    <mergeCell ref="A21:F21"/>
    <mergeCell ref="B27:F27"/>
  </mergeCells>
  <printOptions/>
  <pageMargins left="0.984251968503937" right="0.15748031496062992" top="0.35433070866141736" bottom="0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hp</cp:lastModifiedBy>
  <cp:lastPrinted>2013-07-23T08:50:50Z</cp:lastPrinted>
  <dcterms:created xsi:type="dcterms:W3CDTF">2010-07-05T07:01:15Z</dcterms:created>
  <dcterms:modified xsi:type="dcterms:W3CDTF">2013-07-24T06:58:29Z</dcterms:modified>
  <cp:category/>
  <cp:version/>
  <cp:contentType/>
  <cp:contentStatus/>
</cp:coreProperties>
</file>